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Структура доходов" sheetId="1" r:id="rId1"/>
    <sheet name="Структура расходов" sheetId="3" r:id="rId2"/>
  </sheets>
  <calcPr calcId="124519"/>
</workbook>
</file>

<file path=xl/calcChain.xml><?xml version="1.0" encoding="utf-8"?>
<calcChain xmlns="http://schemas.openxmlformats.org/spreadsheetml/2006/main">
  <c r="J8" i="1"/>
  <c r="G8"/>
  <c r="D8"/>
  <c r="B8"/>
  <c r="F24"/>
  <c r="H12" i="3" l="1"/>
  <c r="H28" l="1"/>
  <c r="F28"/>
  <c r="F12"/>
  <c r="G18"/>
  <c r="E18"/>
  <c r="C18"/>
  <c r="D18" s="1"/>
  <c r="B18"/>
  <c r="H20"/>
  <c r="F20"/>
  <c r="D20"/>
  <c r="G21"/>
  <c r="E21"/>
  <c r="C21"/>
  <c r="B21"/>
  <c r="H24"/>
  <c r="F24"/>
  <c r="D24"/>
  <c r="G25"/>
  <c r="G17" s="1"/>
  <c r="E25"/>
  <c r="C25"/>
  <c r="B25"/>
  <c r="H30"/>
  <c r="H31"/>
  <c r="H32"/>
  <c r="H29"/>
  <c r="H27"/>
  <c r="H23"/>
  <c r="H9"/>
  <c r="H10"/>
  <c r="H11"/>
  <c r="H13"/>
  <c r="H15"/>
  <c r="H16"/>
  <c r="H8"/>
  <c r="F30"/>
  <c r="F31"/>
  <c r="F32"/>
  <c r="F29"/>
  <c r="F27"/>
  <c r="F23"/>
  <c r="F9"/>
  <c r="F10"/>
  <c r="F11"/>
  <c r="F13"/>
  <c r="F15"/>
  <c r="F16"/>
  <c r="F8"/>
  <c r="D28"/>
  <c r="D29"/>
  <c r="D30"/>
  <c r="D31"/>
  <c r="D32"/>
  <c r="D27"/>
  <c r="D23"/>
  <c r="D9"/>
  <c r="D10"/>
  <c r="D11"/>
  <c r="D12"/>
  <c r="D15"/>
  <c r="D16"/>
  <c r="D8"/>
  <c r="B14"/>
  <c r="B6"/>
  <c r="L16" i="1"/>
  <c r="I21"/>
  <c r="I17"/>
  <c r="F23"/>
  <c r="F22"/>
  <c r="F21"/>
  <c r="F18"/>
  <c r="F19"/>
  <c r="F15"/>
  <c r="B20"/>
  <c r="B13"/>
  <c r="B7"/>
  <c r="G6" i="3"/>
  <c r="E6"/>
  <c r="C6"/>
  <c r="J7" i="1"/>
  <c r="G7"/>
  <c r="D7"/>
  <c r="J13"/>
  <c r="G13"/>
  <c r="D13"/>
  <c r="J20"/>
  <c r="G20"/>
  <c r="D20"/>
  <c r="F20" s="1"/>
  <c r="D21" i="3"/>
  <c r="G14"/>
  <c r="E14"/>
  <c r="C14"/>
  <c r="F25" l="1"/>
  <c r="B17"/>
  <c r="B5" s="1"/>
  <c r="D14"/>
  <c r="F18"/>
  <c r="H25"/>
  <c r="H14"/>
  <c r="F14"/>
  <c r="H6"/>
  <c r="F6"/>
  <c r="D6"/>
  <c r="H18"/>
  <c r="H21"/>
  <c r="F21"/>
  <c r="D25"/>
  <c r="E17"/>
  <c r="H17" s="1"/>
  <c r="B5" i="1"/>
  <c r="J5"/>
  <c r="G5"/>
  <c r="D5"/>
  <c r="G5" i="3"/>
  <c r="C17"/>
  <c r="K24" i="1" l="1"/>
  <c r="K25"/>
  <c r="H10"/>
  <c r="H25"/>
  <c r="H24"/>
  <c r="E25"/>
  <c r="E24"/>
  <c r="B27"/>
  <c r="C25"/>
  <c r="C24"/>
  <c r="E5" i="3"/>
  <c r="H5" s="1"/>
  <c r="D17"/>
  <c r="F17"/>
  <c r="C5"/>
  <c r="L9" i="1"/>
  <c r="L10"/>
  <c r="L11"/>
  <c r="L12"/>
  <c r="L13"/>
  <c r="L14"/>
  <c r="L15"/>
  <c r="L17"/>
  <c r="L18"/>
  <c r="L19"/>
  <c r="L21"/>
  <c r="L22"/>
  <c r="L26"/>
  <c r="L7"/>
  <c r="I9"/>
  <c r="I10"/>
  <c r="I11"/>
  <c r="I12"/>
  <c r="I13"/>
  <c r="I14"/>
  <c r="I15"/>
  <c r="I16"/>
  <c r="I18"/>
  <c r="I19"/>
  <c r="I22"/>
  <c r="I26"/>
  <c r="I7"/>
  <c r="E10"/>
  <c r="E11"/>
  <c r="E12"/>
  <c r="E13"/>
  <c r="E14"/>
  <c r="E15"/>
  <c r="E16"/>
  <c r="E17"/>
  <c r="E18"/>
  <c r="E19"/>
  <c r="E20"/>
  <c r="E21"/>
  <c r="E22"/>
  <c r="E23"/>
  <c r="E9"/>
  <c r="F9"/>
  <c r="F10"/>
  <c r="F11"/>
  <c r="F12"/>
  <c r="F13"/>
  <c r="F14"/>
  <c r="F16"/>
  <c r="F17"/>
  <c r="C10"/>
  <c r="C11"/>
  <c r="C12"/>
  <c r="C13"/>
  <c r="C14"/>
  <c r="C15"/>
  <c r="C16"/>
  <c r="C17"/>
  <c r="C18"/>
  <c r="C19"/>
  <c r="C20"/>
  <c r="C21"/>
  <c r="C22"/>
  <c r="C23"/>
  <c r="C9"/>
  <c r="D5" i="3" l="1"/>
  <c r="F5"/>
  <c r="F26" i="1"/>
  <c r="F8"/>
  <c r="F7"/>
  <c r="F5"/>
  <c r="E8"/>
  <c r="E7"/>
  <c r="C8"/>
  <c r="C7"/>
  <c r="D27" l="1"/>
  <c r="J27" l="1"/>
  <c r="K5" s="1"/>
  <c r="G27"/>
  <c r="L8"/>
  <c r="I8"/>
  <c r="H8"/>
  <c r="C26"/>
  <c r="C5"/>
  <c r="F27"/>
  <c r="E26"/>
  <c r="E5"/>
  <c r="K11" l="1"/>
  <c r="K15"/>
  <c r="K19"/>
  <c r="K23"/>
  <c r="K10"/>
  <c r="K14"/>
  <c r="K18"/>
  <c r="K22"/>
  <c r="K9"/>
  <c r="K13"/>
  <c r="K17"/>
  <c r="K21"/>
  <c r="K26"/>
  <c r="K12"/>
  <c r="K16"/>
  <c r="K20"/>
  <c r="K7"/>
  <c r="K8"/>
  <c r="I27"/>
  <c r="H26"/>
  <c r="L27"/>
  <c r="L5"/>
  <c r="H14"/>
  <c r="H18"/>
  <c r="H22"/>
  <c r="I5"/>
  <c r="H17"/>
  <c r="H21"/>
  <c r="H12"/>
  <c r="H16"/>
  <c r="H20"/>
  <c r="H11"/>
  <c r="H15"/>
  <c r="H19"/>
  <c r="H23"/>
  <c r="H13"/>
  <c r="H9"/>
  <c r="H7"/>
  <c r="H5"/>
</calcChain>
</file>

<file path=xl/sharedStrings.xml><?xml version="1.0" encoding="utf-8"?>
<sst xmlns="http://schemas.openxmlformats.org/spreadsheetml/2006/main" count="87" uniqueCount="67">
  <si>
    <t>Налоги</t>
  </si>
  <si>
    <t>в том числе</t>
  </si>
  <si>
    <t>Налоговые доходы</t>
  </si>
  <si>
    <t>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</si>
  <si>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</si>
  <si>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</si>
  <si>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</si>
  <si>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Госпошлина</t>
  </si>
  <si>
    <t>Доходы от использования имущества</t>
  </si>
  <si>
    <t>Аренда имущества, находящегося в оперативном управлении</t>
  </si>
  <si>
    <t>Аренда имущества, составляющая казну</t>
  </si>
  <si>
    <t>Доходы от продажи материальных и нематериальных активов</t>
  </si>
  <si>
    <t>Доходы от реализации имущества</t>
  </si>
  <si>
    <t>Доходы от продажи земельных участков после разграничения</t>
  </si>
  <si>
    <t>2020 год</t>
  </si>
  <si>
    <t>удельный вес</t>
  </si>
  <si>
    <t>Налоговые и неналоговые доходы</t>
  </si>
  <si>
    <t>Безвозмездные поступления</t>
  </si>
  <si>
    <t>Итого доходов</t>
  </si>
  <si>
    <t>Наименование</t>
  </si>
  <si>
    <t>Общегосударственные вопросы</t>
  </si>
  <si>
    <t>в том числе: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</si>
  <si>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</si>
  <si>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</si>
  <si>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</si>
  <si>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</si>
  <si>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Национальная безопасность</t>
  </si>
  <si>
    <t>Национальная экономика</t>
  </si>
  <si>
    <t>Дорожное хозяйство</t>
  </si>
  <si>
    <t>Другие вопросы в области национальной экономики</t>
  </si>
  <si>
    <t>Коммунальное хозяйство</t>
  </si>
  <si>
    <t>Благоустройство</t>
  </si>
  <si>
    <t>уличное освещение</t>
  </si>
  <si>
    <t>содержание мест захоронения</t>
  </si>
  <si>
    <t>прочее</t>
  </si>
  <si>
    <t>Социальная политика</t>
  </si>
  <si>
    <t>Функционирование органов местного самоуправления</t>
  </si>
  <si>
    <t>Всего расходов</t>
  </si>
  <si>
    <t>Арендная плата за землю до разграничения</t>
  </si>
  <si>
    <t>Арендная плата за землю после разграничения</t>
  </si>
  <si>
    <t>Плата по соглашениям об установлении сервитута</t>
  </si>
  <si>
    <t>Прочие доходы от использования имущества</t>
  </si>
  <si>
    <t>Доходы от продажи земельных участков до разграничения</t>
  </si>
  <si>
    <t>Перечисления из бюджетов поселений по решениям о взыскании средств</t>
  </si>
  <si>
    <t>2021 год</t>
  </si>
  <si>
    <t>Рост 2021 к 2020 году</t>
  </si>
  <si>
    <t>2022 год</t>
  </si>
  <si>
    <t>Рост 2022 к 2021 году</t>
  </si>
  <si>
    <t>Жилищное хозяйство</t>
  </si>
  <si>
    <t>компенсация выпадающих доходов за услуги теплоснабжения</t>
  </si>
  <si>
    <t>программа формирования современной городской среды</t>
  </si>
  <si>
    <t>утверждено, тыс.руб.</t>
  </si>
  <si>
    <t>проект, тыс.руб.</t>
  </si>
  <si>
    <t>2023 год</t>
  </si>
  <si>
    <t>Рост 2023 к 2022 году</t>
  </si>
  <si>
    <t>Первоначальный бюджет 2020 года, тыс.руб.</t>
  </si>
  <si>
    <t>Проект бюджета на 2021 год, тыс.руб.</t>
  </si>
  <si>
    <t>Проект бюджета на 2022 год, тыс.руб.</t>
  </si>
  <si>
    <t>озеленение</t>
  </si>
  <si>
    <t>Проект бюджета на 2023 год, тыс.руб.</t>
  </si>
  <si>
    <t>мероприятия в области коммунального хозяйства</t>
  </si>
  <si>
    <t>выполнение других обязательств органов местного самоуправления</t>
  </si>
  <si>
    <t>Структура и динамика доходов бюджета Кокшайского сельского поселения на 2021-2023 гг.</t>
  </si>
  <si>
    <t>Структура и динамика расходов Кокшайского сельского поселения по разделам бюджетной классификации
на 2021 год и на плановый период 2022-2023 годов</t>
  </si>
  <si>
    <t>-</t>
  </si>
  <si>
    <t>Жилищно-коммунальное хозяйство</t>
  </si>
  <si>
    <t>Инициативные платежи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</si>
</sst>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0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/>
    </xf>
    <xf numFmtId="165" fontId="5" fillId="0" borderId="9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5" fillId="0" borderId="9" xfId="0" applyFont="1" applyBorder="1" applyAlignment="1">
      <alignment vertical="center"/>
    </xf>
    <xf numFmtId="164" fontId="8" fillId="0" borderId="5" xfId="0" applyNumberFormat="1" applyFont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 wrapText="1"/>
    </xf>
    <xf numFmtId="164" fontId="7" fillId="0" borderId="2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8" fillId="0" borderId="9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0" fillId="0" borderId="8" xfId="0" applyBorder="1" applyAlignment="1"/>
    <xf numFmtId="0" fontId="1" fillId="0" borderId="3" xfId="0" applyFont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zoomScale="90" zoomScaleNormal="90" workbookViewId="0">
      <selection activeCell="J12" sqref="J12"/>
    </sheetView>
  </sheetViews>
  <sheetFormatPr defaultRowHeight="15"/>
  <cols>
    <col min="1" max="1" width="35.85546875" customWidth="1"/>
    <col min="2" max="2" width="12" style="10" bestFit="1" customWidth="1"/>
    <col min="3" max="3" width="9.5703125" style="10" bestFit="1" customWidth="1"/>
    <col min="4" max="4" width="10.42578125" style="10" customWidth="1"/>
    <col min="5" max="5" width="9.5703125" style="10" bestFit="1" customWidth="1"/>
    <col min="6" max="6" width="11" style="10" customWidth="1"/>
    <col min="7" max="7" width="10.85546875" customWidth="1"/>
    <col min="8" max="8" width="10.28515625" customWidth="1"/>
    <col min="9" max="9" width="11.140625" customWidth="1"/>
    <col min="10" max="10" width="10.28515625" customWidth="1"/>
    <col min="11" max="11" width="11.140625" customWidth="1"/>
    <col min="12" max="12" width="10.7109375" customWidth="1"/>
  </cols>
  <sheetData>
    <row r="1" spans="1:12" ht="15.75">
      <c r="A1" s="31"/>
      <c r="B1" s="31"/>
      <c r="C1" s="31"/>
      <c r="D1" s="31"/>
      <c r="E1" s="31"/>
      <c r="F1" s="31"/>
    </row>
    <row r="2" spans="1:12" ht="22.5" customHeight="1" thickBot="1">
      <c r="A2" s="36" t="s">
        <v>62</v>
      </c>
      <c r="B2" s="36"/>
      <c r="C2" s="36"/>
      <c r="D2" s="36"/>
      <c r="E2" s="36"/>
      <c r="F2" s="36"/>
      <c r="G2" s="37"/>
      <c r="H2" s="37"/>
      <c r="I2" s="37"/>
      <c r="J2" s="37"/>
      <c r="K2" s="37"/>
      <c r="L2" s="37"/>
    </row>
    <row r="3" spans="1:12" ht="22.5" customHeight="1" thickBot="1">
      <c r="A3" s="34" t="s">
        <v>0</v>
      </c>
      <c r="B3" s="32" t="s">
        <v>14</v>
      </c>
      <c r="C3" s="33"/>
      <c r="D3" s="32" t="s">
        <v>44</v>
      </c>
      <c r="E3" s="33"/>
      <c r="F3" s="34" t="s">
        <v>45</v>
      </c>
      <c r="G3" s="32" t="s">
        <v>46</v>
      </c>
      <c r="H3" s="33"/>
      <c r="I3" s="34" t="s">
        <v>47</v>
      </c>
      <c r="J3" s="32" t="s">
        <v>53</v>
      </c>
      <c r="K3" s="33"/>
      <c r="L3" s="34" t="s">
        <v>54</v>
      </c>
    </row>
    <row r="4" spans="1:12" ht="34.5" customHeight="1" thickBot="1">
      <c r="A4" s="38"/>
      <c r="B4" s="27" t="s">
        <v>51</v>
      </c>
      <c r="C4" s="6" t="s">
        <v>15</v>
      </c>
      <c r="D4" s="27" t="s">
        <v>52</v>
      </c>
      <c r="E4" s="6" t="s">
        <v>15</v>
      </c>
      <c r="F4" s="35"/>
      <c r="G4" s="27" t="s">
        <v>52</v>
      </c>
      <c r="H4" s="6" t="s">
        <v>15</v>
      </c>
      <c r="I4" s="35"/>
      <c r="J4" s="27" t="s">
        <v>52</v>
      </c>
      <c r="K4" s="6" t="s">
        <v>15</v>
      </c>
      <c r="L4" s="35"/>
    </row>
    <row r="5" spans="1:12" ht="15.75" customHeight="1">
      <c r="A5" s="11" t="s">
        <v>16</v>
      </c>
      <c r="B5" s="39">
        <f>B7+B8</f>
        <v>3999</v>
      </c>
      <c r="C5" s="41">
        <f>B5/B27</f>
        <v>0.63472160497746177</v>
      </c>
      <c r="D5" s="39">
        <f>D7+D8</f>
        <v>4084.7</v>
      </c>
      <c r="E5" s="41">
        <f>D5/D27</f>
        <v>0.58406034836329301</v>
      </c>
      <c r="F5" s="41">
        <f>D5/B5</f>
        <v>1.0214303575893973</v>
      </c>
      <c r="G5" s="39">
        <f>G7+G8</f>
        <v>4240.8</v>
      </c>
      <c r="H5" s="41">
        <f>G5/G27</f>
        <v>0.76937590711175619</v>
      </c>
      <c r="I5" s="41">
        <f>G5/D5</f>
        <v>1.0382157808406982</v>
      </c>
      <c r="J5" s="39">
        <f>J7+J8</f>
        <v>4472.6000000000004</v>
      </c>
      <c r="K5" s="41">
        <f>J5/J27</f>
        <v>0.77626394987590464</v>
      </c>
      <c r="L5" s="41">
        <f>J5/G5</f>
        <v>1.0546594982078854</v>
      </c>
    </row>
    <row r="6" spans="1:12" ht="15.75" thickBot="1">
      <c r="A6" s="12" t="s">
        <v>1</v>
      </c>
      <c r="B6" s="40"/>
      <c r="C6" s="42"/>
      <c r="D6" s="40"/>
      <c r="E6" s="42"/>
      <c r="F6" s="42"/>
      <c r="G6" s="40"/>
      <c r="H6" s="42"/>
      <c r="I6" s="42"/>
      <c r="J6" s="40"/>
      <c r="K6" s="42"/>
      <c r="L6" s="42"/>
    </row>
    <row r="7" spans="1:12" ht="15.75" thickBot="1">
      <c r="A7" s="13" t="s">
        <v>2</v>
      </c>
      <c r="B7" s="1">
        <f>B9+B10+B11+B12</f>
        <v>3873</v>
      </c>
      <c r="C7" s="8">
        <f>B7/B5</f>
        <v>0.96849212303075771</v>
      </c>
      <c r="D7" s="1">
        <f>D9+D10+D11+D12</f>
        <v>3902.8999999999996</v>
      </c>
      <c r="E7" s="8">
        <f>D7/D5</f>
        <v>0.95549244742575945</v>
      </c>
      <c r="F7" s="8">
        <f>D7/B7</f>
        <v>1.0077201136070228</v>
      </c>
      <c r="G7" s="1">
        <f>G9+G10+G11+G12</f>
        <v>4119.5</v>
      </c>
      <c r="H7" s="8">
        <f>G7/G5</f>
        <v>0.9713969062441048</v>
      </c>
      <c r="I7" s="8">
        <f>G7/D7</f>
        <v>1.0554971943939122</v>
      </c>
      <c r="J7" s="1">
        <f>J9+J10+J11+J12</f>
        <v>4346.6000000000004</v>
      </c>
      <c r="K7" s="8">
        <f>J7/J5</f>
        <v>0.97182846666368561</v>
      </c>
      <c r="L7" s="8">
        <f>J7/G7</f>
        <v>1.055128049520573</v>
      </c>
    </row>
    <row r="8" spans="1:12" ht="15.75" thickBot="1">
      <c r="A8" s="13" t="s">
        <v>3</v>
      </c>
      <c r="B8" s="1">
        <f>B13+B20+B25</f>
        <v>126</v>
      </c>
      <c r="C8" s="8">
        <f>B8/B5</f>
        <v>3.1507876969242309E-2</v>
      </c>
      <c r="D8" s="1">
        <f>D13+D20+D25</f>
        <v>181.8</v>
      </c>
      <c r="E8" s="8">
        <f>D8/D5</f>
        <v>4.4507552574240467E-2</v>
      </c>
      <c r="F8" s="8">
        <f>D8/B8</f>
        <v>1.4428571428571428</v>
      </c>
      <c r="G8" s="1">
        <f>G13+G20+G25</f>
        <v>121.3</v>
      </c>
      <c r="H8" s="8">
        <f>G8/G5</f>
        <v>2.8603093755895113E-2</v>
      </c>
      <c r="I8" s="8">
        <f t="shared" ref="I8:I27" si="0">G8/D8</f>
        <v>0.66721672167216717</v>
      </c>
      <c r="J8" s="1">
        <f>J13+J20+J25</f>
        <v>126</v>
      </c>
      <c r="K8" s="8">
        <f>J8/J5</f>
        <v>2.8171533336314447E-2</v>
      </c>
      <c r="L8" s="8">
        <f t="shared" ref="L8:L27" si="1">J8/G8</f>
        <v>1.0387469084913439</v>
      </c>
    </row>
    <row r="9" spans="1:12" ht="15.75" thickBot="1">
      <c r="A9" s="14" t="s">
        <v>4</v>
      </c>
      <c r="B9" s="2">
        <v>618</v>
      </c>
      <c r="C9" s="9">
        <f>B9/$B$5</f>
        <v>0.15453863465866466</v>
      </c>
      <c r="D9" s="2">
        <v>615.29999999999995</v>
      </c>
      <c r="E9" s="9">
        <f>D9/$D$5</f>
        <v>0.15063529757387323</v>
      </c>
      <c r="F9" s="9">
        <f>D9/B9</f>
        <v>0.99563106796116496</v>
      </c>
      <c r="G9" s="2">
        <v>642.4</v>
      </c>
      <c r="H9" s="9">
        <f>G9/$G$5</f>
        <v>0.15148085266930766</v>
      </c>
      <c r="I9" s="9">
        <f t="shared" si="0"/>
        <v>1.0440435559889485</v>
      </c>
      <c r="J9" s="2">
        <v>670.6</v>
      </c>
      <c r="K9" s="9">
        <f>J9/$J$5</f>
        <v>0.1499351607566069</v>
      </c>
      <c r="L9" s="9">
        <f t="shared" si="1"/>
        <v>1.0438978829389789</v>
      </c>
    </row>
    <row r="10" spans="1:12" ht="15.75" thickBot="1">
      <c r="A10" s="14" t="s">
        <v>5</v>
      </c>
      <c r="B10" s="2">
        <v>500</v>
      </c>
      <c r="C10" s="9">
        <f t="shared" ref="C10:C25" si="2">B10/$B$5</f>
        <v>0.12503125781445362</v>
      </c>
      <c r="D10" s="2">
        <v>513</v>
      </c>
      <c r="E10" s="9">
        <f t="shared" ref="E10:E25" si="3">D10/$D$5</f>
        <v>0.12559061865008447</v>
      </c>
      <c r="F10" s="9">
        <f t="shared" ref="F10:F24" si="4">D10/B10</f>
        <v>1.026</v>
      </c>
      <c r="G10" s="2">
        <v>539</v>
      </c>
      <c r="H10" s="9">
        <f>G10/$G$5</f>
        <v>0.1270986606300698</v>
      </c>
      <c r="I10" s="9">
        <f t="shared" si="0"/>
        <v>1.0506822612085771</v>
      </c>
      <c r="J10" s="2">
        <v>566</v>
      </c>
      <c r="K10" s="9">
        <f t="shared" ref="K10:K26" si="5">J10/$J$5</f>
        <v>0.12654831641550776</v>
      </c>
      <c r="L10" s="9">
        <f t="shared" si="1"/>
        <v>1.0500927643784788</v>
      </c>
    </row>
    <row r="11" spans="1:12" ht="15.75" thickBot="1">
      <c r="A11" s="14" t="s">
        <v>6</v>
      </c>
      <c r="B11" s="2">
        <v>2746</v>
      </c>
      <c r="C11" s="9">
        <f t="shared" si="2"/>
        <v>0.6866716679169792</v>
      </c>
      <c r="D11" s="2">
        <v>2773.6</v>
      </c>
      <c r="E11" s="9">
        <f t="shared" si="3"/>
        <v>0.67902171518104149</v>
      </c>
      <c r="F11" s="9">
        <f t="shared" si="4"/>
        <v>1.0100509832483613</v>
      </c>
      <c r="G11" s="2">
        <v>2937</v>
      </c>
      <c r="H11" s="9">
        <f t="shared" ref="H11:H25" si="6">G11/$G$5</f>
        <v>0.69255800792303335</v>
      </c>
      <c r="I11" s="9">
        <f t="shared" si="0"/>
        <v>1.0589126045572541</v>
      </c>
      <c r="J11" s="2">
        <v>3109</v>
      </c>
      <c r="K11" s="9">
        <f t="shared" si="5"/>
        <v>0.69512140589366356</v>
      </c>
      <c r="L11" s="9">
        <f t="shared" si="1"/>
        <v>1.0585631596867553</v>
      </c>
    </row>
    <row r="12" spans="1:12" ht="15.75" thickBot="1">
      <c r="A12" s="14" t="s">
        <v>7</v>
      </c>
      <c r="B12" s="2">
        <v>9</v>
      </c>
      <c r="C12" s="9">
        <f t="shared" si="2"/>
        <v>2.2505626406601649E-3</v>
      </c>
      <c r="D12" s="2">
        <v>1</v>
      </c>
      <c r="E12" s="9">
        <f t="shared" si="3"/>
        <v>2.4481602076039858E-4</v>
      </c>
      <c r="F12" s="9">
        <f t="shared" si="4"/>
        <v>0.1111111111111111</v>
      </c>
      <c r="G12" s="2">
        <v>1.1000000000000001</v>
      </c>
      <c r="H12" s="9">
        <f t="shared" si="6"/>
        <v>2.5938502169402E-4</v>
      </c>
      <c r="I12" s="9">
        <f t="shared" si="0"/>
        <v>1.1000000000000001</v>
      </c>
      <c r="J12" s="2">
        <v>1</v>
      </c>
      <c r="K12" s="9">
        <f t="shared" si="5"/>
        <v>2.2358359790725749E-4</v>
      </c>
      <c r="L12" s="9">
        <f t="shared" si="1"/>
        <v>0.90909090909090906</v>
      </c>
    </row>
    <row r="13" spans="1:12" ht="30" customHeight="1" thickBot="1">
      <c r="A13" s="15" t="s">
        <v>8</v>
      </c>
      <c r="B13" s="3">
        <f>B14+B15+B16+B17+B19</f>
        <v>76</v>
      </c>
      <c r="C13" s="7">
        <f t="shared" si="2"/>
        <v>1.9004751187796948E-2</v>
      </c>
      <c r="D13" s="3">
        <f>D14+D15+D16+D17+D19</f>
        <v>116.8</v>
      </c>
      <c r="E13" s="7">
        <f t="shared" si="3"/>
        <v>2.8594511224814552E-2</v>
      </c>
      <c r="F13" s="7">
        <f t="shared" si="4"/>
        <v>1.5368421052631578</v>
      </c>
      <c r="G13" s="3">
        <f>G14+G15+G16+G17+G19</f>
        <v>121.3</v>
      </c>
      <c r="H13" s="7">
        <f t="shared" si="6"/>
        <v>2.8603093755895113E-2</v>
      </c>
      <c r="I13" s="7">
        <f t="shared" si="0"/>
        <v>1.038527397260274</v>
      </c>
      <c r="J13" s="3">
        <f>J14+J15+J16+J17+J19</f>
        <v>126</v>
      </c>
      <c r="K13" s="7">
        <f t="shared" si="5"/>
        <v>2.8171533336314447E-2</v>
      </c>
      <c r="L13" s="7">
        <f t="shared" si="1"/>
        <v>1.0387469084913439</v>
      </c>
    </row>
    <row r="14" spans="1:12" ht="30.75" hidden="1" thickBot="1">
      <c r="A14" s="14" t="s">
        <v>38</v>
      </c>
      <c r="B14" s="2">
        <v>0</v>
      </c>
      <c r="C14" s="9">
        <f t="shared" si="2"/>
        <v>0</v>
      </c>
      <c r="D14" s="2"/>
      <c r="E14" s="9">
        <f t="shared" si="3"/>
        <v>0</v>
      </c>
      <c r="F14" s="9" t="e">
        <f t="shared" si="4"/>
        <v>#DIV/0!</v>
      </c>
      <c r="G14" s="2"/>
      <c r="H14" s="9">
        <f t="shared" si="6"/>
        <v>0</v>
      </c>
      <c r="I14" s="9" t="e">
        <f t="shared" si="0"/>
        <v>#DIV/0!</v>
      </c>
      <c r="J14" s="2"/>
      <c r="K14" s="9">
        <f t="shared" si="5"/>
        <v>0</v>
      </c>
      <c r="L14" s="9" t="e">
        <f t="shared" si="1"/>
        <v>#DIV/0!</v>
      </c>
    </row>
    <row r="15" spans="1:12" ht="30.75" hidden="1" thickBot="1">
      <c r="A15" s="14" t="s">
        <v>39</v>
      </c>
      <c r="B15" s="2">
        <v>0</v>
      </c>
      <c r="C15" s="9">
        <f t="shared" si="2"/>
        <v>0</v>
      </c>
      <c r="D15" s="2"/>
      <c r="E15" s="9">
        <f t="shared" si="3"/>
        <v>0</v>
      </c>
      <c r="F15" s="9" t="e">
        <f t="shared" si="4"/>
        <v>#DIV/0!</v>
      </c>
      <c r="G15" s="2"/>
      <c r="H15" s="9">
        <f t="shared" si="6"/>
        <v>0</v>
      </c>
      <c r="I15" s="9" t="e">
        <f t="shared" si="0"/>
        <v>#DIV/0!</v>
      </c>
      <c r="J15" s="2"/>
      <c r="K15" s="9">
        <f t="shared" si="5"/>
        <v>0</v>
      </c>
      <c r="L15" s="9" t="e">
        <f t="shared" si="1"/>
        <v>#DIV/0!</v>
      </c>
    </row>
    <row r="16" spans="1:12" ht="30" hidden="1" customHeight="1" thickBot="1">
      <c r="A16" s="14" t="s">
        <v>9</v>
      </c>
      <c r="B16" s="2">
        <v>0</v>
      </c>
      <c r="C16" s="9">
        <f t="shared" si="2"/>
        <v>0</v>
      </c>
      <c r="D16" s="2"/>
      <c r="E16" s="9">
        <f t="shared" si="3"/>
        <v>0</v>
      </c>
      <c r="F16" s="9" t="e">
        <f t="shared" si="4"/>
        <v>#DIV/0!</v>
      </c>
      <c r="G16" s="2"/>
      <c r="H16" s="9">
        <f t="shared" si="6"/>
        <v>0</v>
      </c>
      <c r="I16" s="9" t="e">
        <f t="shared" si="0"/>
        <v>#DIV/0!</v>
      </c>
      <c r="J16" s="2"/>
      <c r="K16" s="9">
        <f t="shared" si="5"/>
        <v>0</v>
      </c>
      <c r="L16" s="9" t="e">
        <f t="shared" si="1"/>
        <v>#DIV/0!</v>
      </c>
    </row>
    <row r="17" spans="1:12" ht="30" customHeight="1" thickBot="1">
      <c r="A17" s="14" t="s">
        <v>10</v>
      </c>
      <c r="B17" s="2">
        <v>76</v>
      </c>
      <c r="C17" s="9">
        <f t="shared" si="2"/>
        <v>1.9004751187796948E-2</v>
      </c>
      <c r="D17" s="2">
        <v>116.8</v>
      </c>
      <c r="E17" s="9">
        <f t="shared" si="3"/>
        <v>2.8594511224814552E-2</v>
      </c>
      <c r="F17" s="9">
        <f t="shared" si="4"/>
        <v>1.5368421052631578</v>
      </c>
      <c r="G17" s="2">
        <v>121.3</v>
      </c>
      <c r="H17" s="9">
        <f t="shared" si="6"/>
        <v>2.8603093755895113E-2</v>
      </c>
      <c r="I17" s="9">
        <f t="shared" si="0"/>
        <v>1.038527397260274</v>
      </c>
      <c r="J17" s="2">
        <v>126</v>
      </c>
      <c r="K17" s="9">
        <f t="shared" si="5"/>
        <v>2.8171533336314447E-2</v>
      </c>
      <c r="L17" s="9">
        <f t="shared" si="1"/>
        <v>1.0387469084913439</v>
      </c>
    </row>
    <row r="18" spans="1:12" ht="30.75" hidden="1" thickBot="1">
      <c r="A18" s="14" t="s">
        <v>40</v>
      </c>
      <c r="B18" s="2"/>
      <c r="C18" s="9">
        <f t="shared" si="2"/>
        <v>0</v>
      </c>
      <c r="D18" s="2"/>
      <c r="E18" s="9">
        <f t="shared" si="3"/>
        <v>0</v>
      </c>
      <c r="F18" s="9" t="e">
        <f t="shared" si="4"/>
        <v>#DIV/0!</v>
      </c>
      <c r="G18" s="2"/>
      <c r="H18" s="9">
        <f t="shared" si="6"/>
        <v>0</v>
      </c>
      <c r="I18" s="9" t="e">
        <f t="shared" si="0"/>
        <v>#DIV/0!</v>
      </c>
      <c r="J18" s="2"/>
      <c r="K18" s="9">
        <f t="shared" si="5"/>
        <v>0</v>
      </c>
      <c r="L18" s="9" t="e">
        <f t="shared" si="1"/>
        <v>#DIV/0!</v>
      </c>
    </row>
    <row r="19" spans="1:12" ht="30.75" hidden="1" thickBot="1">
      <c r="A19" s="14" t="s">
        <v>41</v>
      </c>
      <c r="B19" s="2"/>
      <c r="C19" s="9">
        <f t="shared" si="2"/>
        <v>0</v>
      </c>
      <c r="D19" s="2"/>
      <c r="E19" s="9">
        <f t="shared" si="3"/>
        <v>0</v>
      </c>
      <c r="F19" s="9" t="e">
        <f t="shared" si="4"/>
        <v>#DIV/0!</v>
      </c>
      <c r="G19" s="2"/>
      <c r="H19" s="9">
        <f t="shared" si="6"/>
        <v>0</v>
      </c>
      <c r="I19" s="9" t="e">
        <f t="shared" si="0"/>
        <v>#DIV/0!</v>
      </c>
      <c r="J19" s="2"/>
      <c r="K19" s="9">
        <f t="shared" si="5"/>
        <v>0</v>
      </c>
      <c r="L19" s="9" t="e">
        <f t="shared" si="1"/>
        <v>#DIV/0!</v>
      </c>
    </row>
    <row r="20" spans="1:12" ht="32.25" customHeight="1" thickBot="1">
      <c r="A20" s="15" t="s">
        <v>11</v>
      </c>
      <c r="B20" s="3">
        <f>B21+B22+B23</f>
        <v>50</v>
      </c>
      <c r="C20" s="7">
        <f t="shared" si="2"/>
        <v>1.2503125781445362E-2</v>
      </c>
      <c r="D20" s="3">
        <f>D21+D22+D23</f>
        <v>0</v>
      </c>
      <c r="E20" s="7">
        <f t="shared" si="3"/>
        <v>0</v>
      </c>
      <c r="F20" s="7">
        <f t="shared" si="4"/>
        <v>0</v>
      </c>
      <c r="G20" s="3">
        <f>G21+G22+G23</f>
        <v>0</v>
      </c>
      <c r="H20" s="7">
        <f t="shared" si="6"/>
        <v>0</v>
      </c>
      <c r="I20" s="7" t="s">
        <v>64</v>
      </c>
      <c r="J20" s="3">
        <f>J21+J22+J23</f>
        <v>0</v>
      </c>
      <c r="K20" s="7">
        <f t="shared" si="5"/>
        <v>0</v>
      </c>
      <c r="L20" s="7" t="s">
        <v>64</v>
      </c>
    </row>
    <row r="21" spans="1:12" ht="15.75" hidden="1" thickBot="1">
      <c r="A21" s="14" t="s">
        <v>12</v>
      </c>
      <c r="B21" s="2"/>
      <c r="C21" s="9">
        <f t="shared" si="2"/>
        <v>0</v>
      </c>
      <c r="D21" s="2"/>
      <c r="E21" s="9">
        <f t="shared" si="3"/>
        <v>0</v>
      </c>
      <c r="F21" s="9" t="e">
        <f t="shared" si="4"/>
        <v>#DIV/0!</v>
      </c>
      <c r="G21" s="2"/>
      <c r="H21" s="9">
        <f t="shared" si="6"/>
        <v>0</v>
      </c>
      <c r="I21" s="7" t="e">
        <f t="shared" si="0"/>
        <v>#DIV/0!</v>
      </c>
      <c r="J21" s="2"/>
      <c r="K21" s="9">
        <f t="shared" si="5"/>
        <v>0</v>
      </c>
      <c r="L21" s="9" t="e">
        <f t="shared" si="1"/>
        <v>#DIV/0!</v>
      </c>
    </row>
    <row r="22" spans="1:12" ht="30.75" hidden="1" thickBot="1">
      <c r="A22" s="14" t="s">
        <v>42</v>
      </c>
      <c r="B22" s="2"/>
      <c r="C22" s="9">
        <f t="shared" si="2"/>
        <v>0</v>
      </c>
      <c r="D22" s="2"/>
      <c r="E22" s="9">
        <f t="shared" si="3"/>
        <v>0</v>
      </c>
      <c r="F22" s="9" t="e">
        <f t="shared" si="4"/>
        <v>#DIV/0!</v>
      </c>
      <c r="G22" s="2"/>
      <c r="H22" s="9">
        <f t="shared" si="6"/>
        <v>0</v>
      </c>
      <c r="I22" s="9" t="e">
        <f t="shared" si="0"/>
        <v>#DIV/0!</v>
      </c>
      <c r="J22" s="2"/>
      <c r="K22" s="9">
        <f t="shared" si="5"/>
        <v>0</v>
      </c>
      <c r="L22" s="9" t="e">
        <f t="shared" si="1"/>
        <v>#DIV/0!</v>
      </c>
    </row>
    <row r="23" spans="1:12" ht="30" customHeight="1" thickBot="1">
      <c r="A23" s="14" t="s">
        <v>13</v>
      </c>
      <c r="B23" s="2">
        <v>50</v>
      </c>
      <c r="C23" s="9">
        <f t="shared" si="2"/>
        <v>1.2503125781445362E-2</v>
      </c>
      <c r="D23" s="2">
        <v>0</v>
      </c>
      <c r="E23" s="9">
        <f t="shared" si="3"/>
        <v>0</v>
      </c>
      <c r="F23" s="9">
        <f t="shared" si="4"/>
        <v>0</v>
      </c>
      <c r="G23" s="2">
        <v>0</v>
      </c>
      <c r="H23" s="9">
        <f t="shared" si="6"/>
        <v>0</v>
      </c>
      <c r="I23" s="9" t="s">
        <v>64</v>
      </c>
      <c r="J23" s="2">
        <v>0</v>
      </c>
      <c r="K23" s="9">
        <f t="shared" si="5"/>
        <v>0</v>
      </c>
      <c r="L23" s="9" t="s">
        <v>64</v>
      </c>
    </row>
    <row r="24" spans="1:12" ht="45.75" hidden="1" thickBot="1">
      <c r="A24" s="13" t="s">
        <v>43</v>
      </c>
      <c r="B24" s="1"/>
      <c r="C24" s="9">
        <f t="shared" si="2"/>
        <v>0</v>
      </c>
      <c r="D24" s="1"/>
      <c r="E24" s="9">
        <f t="shared" si="3"/>
        <v>0</v>
      </c>
      <c r="F24" s="9" t="e">
        <f t="shared" si="4"/>
        <v>#DIV/0!</v>
      </c>
      <c r="G24" s="1"/>
      <c r="H24" s="9">
        <f t="shared" si="6"/>
        <v>0</v>
      </c>
      <c r="I24" s="9" t="s">
        <v>64</v>
      </c>
      <c r="J24" s="1"/>
      <c r="K24" s="9">
        <f t="shared" si="5"/>
        <v>0</v>
      </c>
      <c r="L24" s="9" t="s">
        <v>64</v>
      </c>
    </row>
    <row r="25" spans="1:12" ht="15.75" thickBot="1">
      <c r="A25" s="14" t="s">
        <v>66</v>
      </c>
      <c r="B25" s="2">
        <v>0</v>
      </c>
      <c r="C25" s="9">
        <f t="shared" si="2"/>
        <v>0</v>
      </c>
      <c r="D25" s="2">
        <v>65</v>
      </c>
      <c r="E25" s="9">
        <f t="shared" si="3"/>
        <v>1.5913041349425908E-2</v>
      </c>
      <c r="F25" s="9" t="s">
        <v>64</v>
      </c>
      <c r="G25" s="2">
        <v>0</v>
      </c>
      <c r="H25" s="9">
        <f t="shared" si="6"/>
        <v>0</v>
      </c>
      <c r="I25" s="9" t="s">
        <v>64</v>
      </c>
      <c r="J25" s="2">
        <v>0</v>
      </c>
      <c r="K25" s="9">
        <f t="shared" si="5"/>
        <v>0</v>
      </c>
      <c r="L25" s="9" t="s">
        <v>64</v>
      </c>
    </row>
    <row r="26" spans="1:12" ht="15.75" thickBot="1">
      <c r="A26" s="16" t="s">
        <v>17</v>
      </c>
      <c r="B26" s="4">
        <v>2301.4</v>
      </c>
      <c r="C26" s="5">
        <f>B26/$B$27</f>
        <v>0.36527839502253828</v>
      </c>
      <c r="D26" s="4">
        <v>2908.9266200000002</v>
      </c>
      <c r="E26" s="5">
        <f>D26/D27</f>
        <v>0.41593965163670693</v>
      </c>
      <c r="F26" s="8">
        <f t="shared" ref="F26:F27" si="7">D26/B26</f>
        <v>1.2639813244112279</v>
      </c>
      <c r="G26" s="4">
        <v>1271.2</v>
      </c>
      <c r="H26" s="5">
        <f>G26/G27</f>
        <v>0.23062409288824384</v>
      </c>
      <c r="I26" s="8">
        <f t="shared" si="0"/>
        <v>0.43699967928376277</v>
      </c>
      <c r="J26" s="4">
        <v>1289.0999999999999</v>
      </c>
      <c r="K26" s="9">
        <f t="shared" si="5"/>
        <v>0.28822161606224561</v>
      </c>
      <c r="L26" s="8">
        <f t="shared" si="1"/>
        <v>1.0140811831340464</v>
      </c>
    </row>
    <row r="27" spans="1:12" ht="15.75" thickBot="1">
      <c r="A27" s="16" t="s">
        <v>18</v>
      </c>
      <c r="B27" s="4">
        <f>B5+B26</f>
        <v>6300.4</v>
      </c>
      <c r="C27" s="5">
        <v>1</v>
      </c>
      <c r="D27" s="4">
        <f>D5+D26</f>
        <v>6993.62662</v>
      </c>
      <c r="E27" s="5">
        <v>1</v>
      </c>
      <c r="F27" s="8">
        <f t="shared" si="7"/>
        <v>1.1100289854612406</v>
      </c>
      <c r="G27" s="4">
        <f>G5+G26</f>
        <v>5512</v>
      </c>
      <c r="H27" s="5">
        <v>1</v>
      </c>
      <c r="I27" s="8">
        <f t="shared" si="0"/>
        <v>0.78814616500072743</v>
      </c>
      <c r="J27" s="4">
        <f>J5+J26</f>
        <v>5761.7000000000007</v>
      </c>
      <c r="K27" s="5">
        <v>1</v>
      </c>
      <c r="L27" s="8">
        <f t="shared" si="1"/>
        <v>1.045301161103048</v>
      </c>
    </row>
  </sheetData>
  <mergeCells count="21">
    <mergeCell ref="B5:B6"/>
    <mergeCell ref="C5:C6"/>
    <mergeCell ref="D5:D6"/>
    <mergeCell ref="E5:E6"/>
    <mergeCell ref="F5:F6"/>
    <mergeCell ref="J5:J6"/>
    <mergeCell ref="K5:K6"/>
    <mergeCell ref="L5:L6"/>
    <mergeCell ref="I3:I4"/>
    <mergeCell ref="G5:G6"/>
    <mergeCell ref="H5:H6"/>
    <mergeCell ref="I5:I6"/>
    <mergeCell ref="J3:K3"/>
    <mergeCell ref="A1:F1"/>
    <mergeCell ref="G3:H3"/>
    <mergeCell ref="B3:C3"/>
    <mergeCell ref="D3:E3"/>
    <mergeCell ref="F3:F4"/>
    <mergeCell ref="A2:L2"/>
    <mergeCell ref="L3:L4"/>
    <mergeCell ref="A3:A4"/>
  </mergeCells>
  <printOptions horizontalCentered="1"/>
  <pageMargins left="0" right="0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C15" sqref="C15"/>
    </sheetView>
  </sheetViews>
  <sheetFormatPr defaultRowHeight="15"/>
  <cols>
    <col min="1" max="1" width="39.28515625" customWidth="1"/>
    <col min="2" max="2" width="17.28515625" customWidth="1"/>
    <col min="3" max="3" width="16.5703125" customWidth="1"/>
    <col min="4" max="4" width="10.42578125" customWidth="1"/>
    <col min="5" max="5" width="16.28515625" customWidth="1"/>
    <col min="7" max="7" width="16.28515625" customWidth="1"/>
  </cols>
  <sheetData>
    <row r="1" spans="1:8" ht="35.25" customHeight="1" thickBot="1">
      <c r="A1" s="49" t="s">
        <v>63</v>
      </c>
      <c r="B1" s="49"/>
      <c r="C1" s="49"/>
      <c r="D1" s="49"/>
      <c r="E1" s="49"/>
      <c r="F1" s="37"/>
      <c r="G1" s="37"/>
      <c r="H1" s="37"/>
    </row>
    <row r="2" spans="1:8" ht="15.75" customHeight="1">
      <c r="A2" s="50" t="s">
        <v>19</v>
      </c>
      <c r="B2" s="53" t="s">
        <v>55</v>
      </c>
      <c r="C2" s="56" t="s">
        <v>56</v>
      </c>
      <c r="D2" s="46" t="s">
        <v>45</v>
      </c>
      <c r="E2" s="43" t="s">
        <v>57</v>
      </c>
      <c r="F2" s="46" t="s">
        <v>47</v>
      </c>
      <c r="G2" s="43" t="s">
        <v>59</v>
      </c>
      <c r="H2" s="46" t="s">
        <v>54</v>
      </c>
    </row>
    <row r="3" spans="1:8">
      <c r="A3" s="51"/>
      <c r="B3" s="54"/>
      <c r="C3" s="57"/>
      <c r="D3" s="47"/>
      <c r="E3" s="44"/>
      <c r="F3" s="47"/>
      <c r="G3" s="44"/>
      <c r="H3" s="47"/>
    </row>
    <row r="4" spans="1:8" ht="15.75" thickBot="1">
      <c r="A4" s="52"/>
      <c r="B4" s="55"/>
      <c r="C4" s="58"/>
      <c r="D4" s="48"/>
      <c r="E4" s="45"/>
      <c r="F4" s="48"/>
      <c r="G4" s="45"/>
      <c r="H4" s="48"/>
    </row>
    <row r="5" spans="1:8" ht="15.75" thickBot="1">
      <c r="A5" s="22" t="s">
        <v>37</v>
      </c>
      <c r="B5" s="17">
        <f>B6+B12+B13+B14+B17+B32</f>
        <v>6300.4000000000005</v>
      </c>
      <c r="C5" s="17">
        <f>C6+C12+C13+C14+C17+C32</f>
        <v>6993.6236200000003</v>
      </c>
      <c r="D5" s="29">
        <f>C5/B5</f>
        <v>1.1100285093009967</v>
      </c>
      <c r="E5" s="17">
        <f>E6+E12+E13+E14+E17+E32</f>
        <v>5512</v>
      </c>
      <c r="F5" s="29">
        <f>E5/C5</f>
        <v>0.78814650308562073</v>
      </c>
      <c r="G5" s="17">
        <f>G6+G12+G13+G14+G17+G32</f>
        <v>5761.6799999999994</v>
      </c>
      <c r="H5" s="29">
        <f>G5/E5</f>
        <v>1.0452975326560232</v>
      </c>
    </row>
    <row r="6" spans="1:8" ht="15.75" thickBot="1">
      <c r="A6" s="23" t="s">
        <v>20</v>
      </c>
      <c r="B6" s="18">
        <f>B8+B9+B10+B11</f>
        <v>2659.5</v>
      </c>
      <c r="C6" s="18">
        <f>C8+C9+C10+C11</f>
        <v>2439.1</v>
      </c>
      <c r="D6" s="29">
        <f>C6/B6</f>
        <v>0.91712727956382778</v>
      </c>
      <c r="E6" s="26">
        <f>E8+E9+E10+E11</f>
        <v>2670.35</v>
      </c>
      <c r="F6" s="29">
        <f>E6/C6</f>
        <v>1.0948095609036119</v>
      </c>
      <c r="G6" s="26">
        <f>G8+G9+G10+G11</f>
        <v>2931.74</v>
      </c>
      <c r="H6" s="29">
        <f>G6/E6</f>
        <v>1.0978860449004813</v>
      </c>
    </row>
    <row r="7" spans="1:8" ht="15.75" thickBot="1">
      <c r="A7" s="24" t="s">
        <v>21</v>
      </c>
      <c r="B7" s="28"/>
      <c r="C7" s="20"/>
      <c r="D7" s="30"/>
      <c r="E7" s="17"/>
      <c r="F7" s="29"/>
      <c r="G7" s="17"/>
      <c r="H7" s="29"/>
    </row>
    <row r="8" spans="1:8" ht="27.75" customHeight="1" thickBot="1">
      <c r="A8" s="25" t="s">
        <v>36</v>
      </c>
      <c r="B8" s="19">
        <v>2519.8000000000002</v>
      </c>
      <c r="C8" s="19">
        <v>2344.1</v>
      </c>
      <c r="D8" s="29">
        <f>C8/B8</f>
        <v>0.93027224382887519</v>
      </c>
      <c r="E8" s="21">
        <v>2344.1</v>
      </c>
      <c r="F8" s="29">
        <f>E8/C8</f>
        <v>1</v>
      </c>
      <c r="G8" s="21">
        <v>2444.14</v>
      </c>
      <c r="H8" s="29">
        <f>G8/E8</f>
        <v>1.0426773601808796</v>
      </c>
    </row>
    <row r="9" spans="1:8" ht="26.25" hidden="1" thickBot="1">
      <c r="A9" s="25" t="s">
        <v>22</v>
      </c>
      <c r="B9" s="21">
        <v>0</v>
      </c>
      <c r="C9" s="21"/>
      <c r="D9" s="29" t="e">
        <f t="shared" ref="D9:D21" si="0">C9/B9</f>
        <v>#DIV/0!</v>
      </c>
      <c r="E9" s="21"/>
      <c r="F9" s="29" t="e">
        <f t="shared" ref="F9:F21" si="1">E9/C9</f>
        <v>#DIV/0!</v>
      </c>
      <c r="G9" s="21"/>
      <c r="H9" s="29" t="e">
        <f t="shared" ref="H9:H21" si="2">G9/E9</f>
        <v>#DIV/0!</v>
      </c>
    </row>
    <row r="10" spans="1:8" ht="15.75" thickBot="1">
      <c r="A10" s="25" t="s">
        <v>23</v>
      </c>
      <c r="B10" s="21">
        <v>10</v>
      </c>
      <c r="C10" s="21">
        <v>10</v>
      </c>
      <c r="D10" s="29">
        <f t="shared" si="0"/>
        <v>1</v>
      </c>
      <c r="E10" s="21">
        <v>10</v>
      </c>
      <c r="F10" s="29">
        <f t="shared" si="1"/>
        <v>1</v>
      </c>
      <c r="G10" s="21">
        <v>10</v>
      </c>
      <c r="H10" s="29">
        <f t="shared" si="2"/>
        <v>1</v>
      </c>
    </row>
    <row r="11" spans="1:8" ht="15.75" thickBot="1">
      <c r="A11" s="25" t="s">
        <v>24</v>
      </c>
      <c r="B11" s="21">
        <v>129.69999999999999</v>
      </c>
      <c r="C11" s="21">
        <v>85</v>
      </c>
      <c r="D11" s="29">
        <f t="shared" si="0"/>
        <v>0.65535851966075565</v>
      </c>
      <c r="E11" s="21">
        <v>316.25</v>
      </c>
      <c r="F11" s="29">
        <f t="shared" si="1"/>
        <v>3.7205882352941178</v>
      </c>
      <c r="G11" s="21">
        <v>477.6</v>
      </c>
      <c r="H11" s="29">
        <f t="shared" si="2"/>
        <v>1.5101976284584981</v>
      </c>
    </row>
    <row r="12" spans="1:8" ht="15.75" thickBot="1">
      <c r="A12" s="22" t="s">
        <v>25</v>
      </c>
      <c r="B12" s="17">
        <v>97.8</v>
      </c>
      <c r="C12" s="17">
        <v>110.8</v>
      </c>
      <c r="D12" s="29">
        <f t="shared" si="0"/>
        <v>1.1329243353783232</v>
      </c>
      <c r="E12" s="17">
        <v>112.6</v>
      </c>
      <c r="F12" s="29">
        <f t="shared" si="1"/>
        <v>1.0162454873646209</v>
      </c>
      <c r="G12" s="17">
        <v>117.2</v>
      </c>
      <c r="H12" s="29">
        <f t="shared" si="2"/>
        <v>1.0408525754884548</v>
      </c>
    </row>
    <row r="13" spans="1:8" ht="15.75" hidden="1" thickBot="1">
      <c r="A13" s="22" t="s">
        <v>26</v>
      </c>
      <c r="B13" s="17">
        <v>0</v>
      </c>
      <c r="C13" s="17"/>
      <c r="D13" s="29" t="s">
        <v>64</v>
      </c>
      <c r="E13" s="17"/>
      <c r="F13" s="29" t="e">
        <f t="shared" si="1"/>
        <v>#DIV/0!</v>
      </c>
      <c r="G13" s="17"/>
      <c r="H13" s="29" t="e">
        <f t="shared" si="2"/>
        <v>#DIV/0!</v>
      </c>
    </row>
    <row r="14" spans="1:8" ht="15.75" thickBot="1">
      <c r="A14" s="22" t="s">
        <v>27</v>
      </c>
      <c r="B14" s="17">
        <f>B15+B16</f>
        <v>2097.1999999999998</v>
      </c>
      <c r="C14" s="17">
        <f>C15+C16</f>
        <v>3071.46648</v>
      </c>
      <c r="D14" s="29">
        <f t="shared" si="0"/>
        <v>1.464555826816708</v>
      </c>
      <c r="E14" s="17">
        <f>E15+E16</f>
        <v>1287.9000000000001</v>
      </c>
      <c r="F14" s="29">
        <f t="shared" si="1"/>
        <v>0.41931110379560455</v>
      </c>
      <c r="G14" s="17">
        <f>G15+G16</f>
        <v>1301.6400000000001</v>
      </c>
      <c r="H14" s="29">
        <f t="shared" si="2"/>
        <v>1.0106685301653855</v>
      </c>
    </row>
    <row r="15" spans="1:8" ht="15.75" thickBot="1">
      <c r="A15" s="25" t="s">
        <v>28</v>
      </c>
      <c r="B15" s="21">
        <v>1144.3</v>
      </c>
      <c r="C15" s="21">
        <v>2292.46648</v>
      </c>
      <c r="D15" s="29">
        <f t="shared" si="0"/>
        <v>2.0033789041335317</v>
      </c>
      <c r="E15" s="21">
        <v>1187.9000000000001</v>
      </c>
      <c r="F15" s="29">
        <f t="shared" si="1"/>
        <v>0.51817551548234642</v>
      </c>
      <c r="G15" s="21">
        <v>1201.6400000000001</v>
      </c>
      <c r="H15" s="29">
        <f t="shared" si="2"/>
        <v>1.0115666301877262</v>
      </c>
    </row>
    <row r="16" spans="1:8" ht="26.25" thickBot="1">
      <c r="A16" s="25" t="s">
        <v>29</v>
      </c>
      <c r="B16" s="21">
        <v>952.9</v>
      </c>
      <c r="C16" s="21">
        <v>779</v>
      </c>
      <c r="D16" s="29">
        <f t="shared" si="0"/>
        <v>0.81750446006926225</v>
      </c>
      <c r="E16" s="21">
        <v>100</v>
      </c>
      <c r="F16" s="29">
        <f t="shared" si="1"/>
        <v>0.12836970474967907</v>
      </c>
      <c r="G16" s="21">
        <v>100</v>
      </c>
      <c r="H16" s="29">
        <f t="shared" si="2"/>
        <v>1</v>
      </c>
    </row>
    <row r="17" spans="1:8" ht="15.75" thickBot="1">
      <c r="A17" s="22" t="s">
        <v>65</v>
      </c>
      <c r="B17" s="17">
        <f>B18+B21+B25</f>
        <v>1383.1000000000001</v>
      </c>
      <c r="C17" s="17">
        <f>C18+C21+C25</f>
        <v>1302.0571399999999</v>
      </c>
      <c r="D17" s="29">
        <f t="shared" si="0"/>
        <v>0.94140491649193825</v>
      </c>
      <c r="E17" s="17">
        <f>E18+E21+E25</f>
        <v>1370.95</v>
      </c>
      <c r="F17" s="29">
        <f t="shared" si="1"/>
        <v>1.0529107808586651</v>
      </c>
      <c r="G17" s="17">
        <f>G18+G21+G25</f>
        <v>1340.9</v>
      </c>
      <c r="H17" s="29">
        <f t="shared" si="2"/>
        <v>0.97808089281155408</v>
      </c>
    </row>
    <row r="18" spans="1:8" ht="15.75" hidden="1" thickBot="1">
      <c r="A18" s="25" t="s">
        <v>48</v>
      </c>
      <c r="B18" s="21">
        <f>B20</f>
        <v>0</v>
      </c>
      <c r="C18" s="21">
        <f>C20</f>
        <v>0</v>
      </c>
      <c r="D18" s="29" t="e">
        <f t="shared" si="0"/>
        <v>#DIV/0!</v>
      </c>
      <c r="E18" s="21">
        <f>E20</f>
        <v>0</v>
      </c>
      <c r="F18" s="29" t="e">
        <f t="shared" si="1"/>
        <v>#DIV/0!</v>
      </c>
      <c r="G18" s="21">
        <f>G20</f>
        <v>0</v>
      </c>
      <c r="H18" s="29" t="e">
        <f t="shared" si="2"/>
        <v>#DIV/0!</v>
      </c>
    </row>
    <row r="19" spans="1:8" ht="15.75" hidden="1" thickBot="1">
      <c r="A19" s="25" t="s">
        <v>21</v>
      </c>
      <c r="B19" s="21"/>
      <c r="C19" s="21"/>
      <c r="D19" s="29"/>
      <c r="E19" s="21"/>
      <c r="F19" s="29"/>
      <c r="G19" s="21"/>
      <c r="H19" s="29"/>
    </row>
    <row r="20" spans="1:8" ht="26.25" hidden="1" thickBot="1">
      <c r="A20" s="25" t="s">
        <v>61</v>
      </c>
      <c r="B20" s="21"/>
      <c r="C20" s="21"/>
      <c r="D20" s="29" t="e">
        <f t="shared" si="0"/>
        <v>#DIV/0!</v>
      </c>
      <c r="E20" s="21"/>
      <c r="F20" s="29" t="e">
        <f t="shared" si="1"/>
        <v>#DIV/0!</v>
      </c>
      <c r="G20" s="21"/>
      <c r="H20" s="29" t="e">
        <f t="shared" si="2"/>
        <v>#DIV/0!</v>
      </c>
    </row>
    <row r="21" spans="1:8" ht="15.75" thickBot="1">
      <c r="A21" s="25" t="s">
        <v>30</v>
      </c>
      <c r="B21" s="21">
        <f>B23+B24</f>
        <v>200</v>
      </c>
      <c r="C21" s="21">
        <f>C23+C24</f>
        <v>100</v>
      </c>
      <c r="D21" s="29">
        <f t="shared" si="0"/>
        <v>0.5</v>
      </c>
      <c r="E21" s="21">
        <f>E23+E24</f>
        <v>180</v>
      </c>
      <c r="F21" s="29">
        <f t="shared" si="1"/>
        <v>1.8</v>
      </c>
      <c r="G21" s="21">
        <f>G23+G24</f>
        <v>180</v>
      </c>
      <c r="H21" s="29">
        <f t="shared" si="2"/>
        <v>1</v>
      </c>
    </row>
    <row r="22" spans="1:8" ht="15.75" thickBot="1">
      <c r="A22" s="25" t="s">
        <v>21</v>
      </c>
      <c r="B22" s="21"/>
      <c r="C22" s="21"/>
      <c r="D22" s="29"/>
      <c r="E22" s="21"/>
      <c r="F22" s="29"/>
      <c r="G22" s="21"/>
      <c r="H22" s="29"/>
    </row>
    <row r="23" spans="1:8" ht="26.25" hidden="1" thickBot="1">
      <c r="A23" s="25" t="s">
        <v>49</v>
      </c>
      <c r="B23" s="21"/>
      <c r="C23" s="21"/>
      <c r="D23" s="29" t="e">
        <f>C23/B23</f>
        <v>#DIV/0!</v>
      </c>
      <c r="E23" s="21"/>
      <c r="F23" s="29" t="e">
        <f>E23/C23</f>
        <v>#DIV/0!</v>
      </c>
      <c r="G23" s="21"/>
      <c r="H23" s="29" t="e">
        <f>G23/E23</f>
        <v>#DIV/0!</v>
      </c>
    </row>
    <row r="24" spans="1:8" ht="26.25" thickBot="1">
      <c r="A24" s="25" t="s">
        <v>60</v>
      </c>
      <c r="B24" s="21">
        <v>200</v>
      </c>
      <c r="C24" s="21">
        <v>100</v>
      </c>
      <c r="D24" s="29">
        <f>C24/B24</f>
        <v>0.5</v>
      </c>
      <c r="E24" s="21">
        <v>180</v>
      </c>
      <c r="F24" s="29">
        <f>E24/C24</f>
        <v>1.8</v>
      </c>
      <c r="G24" s="21">
        <v>180</v>
      </c>
      <c r="H24" s="29">
        <f>G24/E24</f>
        <v>1</v>
      </c>
    </row>
    <row r="25" spans="1:8" ht="15.75" thickBot="1">
      <c r="A25" s="25" t="s">
        <v>31</v>
      </c>
      <c r="B25" s="21">
        <f>B27+B28+B29+B30+B31</f>
        <v>1183.1000000000001</v>
      </c>
      <c r="C25" s="21">
        <f>C27+C28+C29+C30+C31</f>
        <v>1202.0571399999999</v>
      </c>
      <c r="D25" s="29">
        <f>C25/B25</f>
        <v>1.0160232778294309</v>
      </c>
      <c r="E25" s="21">
        <f>E27+E28+E29+E30+E31</f>
        <v>1190.95</v>
      </c>
      <c r="F25" s="29">
        <f>E25/C25</f>
        <v>0.99075989016628618</v>
      </c>
      <c r="G25" s="21">
        <f>G27+G28+G29+G30+G31</f>
        <v>1160.9000000000001</v>
      </c>
      <c r="H25" s="29">
        <f>G25/E25</f>
        <v>0.97476804231915704</v>
      </c>
    </row>
    <row r="26" spans="1:8" ht="15.75" thickBot="1">
      <c r="A26" s="25" t="s">
        <v>21</v>
      </c>
      <c r="B26" s="21"/>
      <c r="C26" s="21"/>
      <c r="D26" s="29"/>
      <c r="E26" s="21"/>
      <c r="F26" s="29"/>
      <c r="G26" s="21"/>
      <c r="H26" s="29"/>
    </row>
    <row r="27" spans="1:8" ht="15" customHeight="1" thickBot="1">
      <c r="A27" s="25" t="s">
        <v>32</v>
      </c>
      <c r="B27" s="21">
        <v>950.6</v>
      </c>
      <c r="C27" s="21">
        <v>1024.45714</v>
      </c>
      <c r="D27" s="29">
        <f>C27/B27</f>
        <v>1.0776952871870398</v>
      </c>
      <c r="E27" s="21">
        <v>1013.35</v>
      </c>
      <c r="F27" s="29">
        <f>E27/C27</f>
        <v>0.98915802373147599</v>
      </c>
      <c r="G27" s="21">
        <v>983.3</v>
      </c>
      <c r="H27" s="29">
        <f>G27/E27</f>
        <v>0.9703458824690383</v>
      </c>
    </row>
    <row r="28" spans="1:8" ht="15.75" hidden="1" thickBot="1">
      <c r="A28" s="25" t="s">
        <v>58</v>
      </c>
      <c r="B28" s="21"/>
      <c r="C28" s="21"/>
      <c r="D28" s="29" t="e">
        <f t="shared" ref="D28:D32" si="3">C28/B28</f>
        <v>#DIV/0!</v>
      </c>
      <c r="E28" s="21"/>
      <c r="F28" s="29" t="e">
        <f>E28/C28</f>
        <v>#DIV/0!</v>
      </c>
      <c r="G28" s="21"/>
      <c r="H28" s="29" t="e">
        <f>G28/E28</f>
        <v>#DIV/0!</v>
      </c>
    </row>
    <row r="29" spans="1:8" ht="15" customHeight="1" thickBot="1">
      <c r="A29" s="25" t="s">
        <v>33</v>
      </c>
      <c r="B29" s="21">
        <v>27.6</v>
      </c>
      <c r="C29" s="21">
        <v>27.6</v>
      </c>
      <c r="D29" s="29">
        <f t="shared" si="3"/>
        <v>1</v>
      </c>
      <c r="E29" s="21">
        <v>27.6</v>
      </c>
      <c r="F29" s="29">
        <f>E29/C29</f>
        <v>1</v>
      </c>
      <c r="G29" s="21">
        <v>27.6</v>
      </c>
      <c r="H29" s="29">
        <f>G29/E29</f>
        <v>1</v>
      </c>
    </row>
    <row r="30" spans="1:8" ht="26.25" hidden="1" thickBot="1">
      <c r="A30" s="25" t="s">
        <v>50</v>
      </c>
      <c r="B30" s="21"/>
      <c r="C30" s="21"/>
      <c r="D30" s="29" t="e">
        <f t="shared" si="3"/>
        <v>#DIV/0!</v>
      </c>
      <c r="E30" s="21"/>
      <c r="F30" s="29" t="e">
        <f t="shared" ref="F30:F32" si="4">E30/C30</f>
        <v>#DIV/0!</v>
      </c>
      <c r="G30" s="21"/>
      <c r="H30" s="29" t="e">
        <f t="shared" ref="H30:H32" si="5">G30/E30</f>
        <v>#DIV/0!</v>
      </c>
    </row>
    <row r="31" spans="1:8" ht="15.75" thickBot="1">
      <c r="A31" s="25" t="s">
        <v>34</v>
      </c>
      <c r="B31" s="21">
        <v>204.9</v>
      </c>
      <c r="C31" s="21">
        <v>150</v>
      </c>
      <c r="D31" s="29">
        <f t="shared" si="3"/>
        <v>0.7320644216691069</v>
      </c>
      <c r="E31" s="21">
        <v>150</v>
      </c>
      <c r="F31" s="29">
        <f t="shared" si="4"/>
        <v>1</v>
      </c>
      <c r="G31" s="21">
        <v>150</v>
      </c>
      <c r="H31" s="29">
        <f t="shared" si="5"/>
        <v>1</v>
      </c>
    </row>
    <row r="32" spans="1:8" ht="15.75" thickBot="1">
      <c r="A32" s="22" t="s">
        <v>35</v>
      </c>
      <c r="B32" s="17">
        <v>62.8</v>
      </c>
      <c r="C32" s="17">
        <v>70.2</v>
      </c>
      <c r="D32" s="29">
        <f t="shared" si="3"/>
        <v>1.1178343949044587</v>
      </c>
      <c r="E32" s="17">
        <v>70.2</v>
      </c>
      <c r="F32" s="29">
        <f t="shared" si="4"/>
        <v>1</v>
      </c>
      <c r="G32" s="17">
        <v>70.2</v>
      </c>
      <c r="H32" s="29">
        <f t="shared" si="5"/>
        <v>1</v>
      </c>
    </row>
  </sheetData>
  <mergeCells count="9">
    <mergeCell ref="G2:G4"/>
    <mergeCell ref="H2:H4"/>
    <mergeCell ref="A1:H1"/>
    <mergeCell ref="F2:F4"/>
    <mergeCell ref="A2:A4"/>
    <mergeCell ref="B2:B4"/>
    <mergeCell ref="C2:C4"/>
    <mergeCell ref="D2:D4"/>
    <mergeCell ref="E2:E4"/>
  </mergeCells>
  <printOptions horizontalCentered="1"/>
  <pageMargins left="0" right="0" top="0.74803149606299213" bottom="0.74803149606299213" header="0.31496062992125984" footer="0.31496062992125984"/>
  <pageSetup paperSize="9" scale="9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 доходов</vt:lpstr>
      <vt:lpstr>Структура расходов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2020-12-04T10:22:16Z</dcterms:modified>
</cp:coreProperties>
</file>